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\Dropbox\Cirrus- Sales reports\"/>
    </mc:Choice>
  </mc:AlternateContent>
  <xr:revisionPtr revIDLastSave="0" documentId="13_ncr:1_{BC3B0E11-93AC-4EAF-9C5F-B3A4A9E1AE13}" xr6:coauthVersionLast="45" xr6:coauthVersionMax="45" xr10:uidLastSave="{00000000-0000-0000-0000-000000000000}"/>
  <bookViews>
    <workbookView xWindow="-120" yWindow="-120" windowWidth="29040" windowHeight="15840" xr2:uid="{9386D736-59CB-3845-9508-563C89A9F4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7" i="1" l="1"/>
  <c r="M37" i="1"/>
  <c r="S19" i="1"/>
  <c r="M19" i="1"/>
  <c r="H8" i="1" l="1"/>
  <c r="G9" i="1"/>
  <c r="D11" i="1"/>
  <c r="C17" i="1"/>
  <c r="H7" i="1" s="1"/>
  <c r="C16" i="1"/>
  <c r="H6" i="1" s="1"/>
  <c r="C9" i="1"/>
  <c r="C23" i="1" s="1"/>
  <c r="N38" i="1" s="1"/>
  <c r="C8" i="1"/>
  <c r="C22" i="1" s="1"/>
  <c r="T20" i="1" s="1"/>
  <c r="C10" i="1"/>
  <c r="C24" i="1" s="1"/>
  <c r="T38" i="1" s="1"/>
  <c r="C7" i="1"/>
  <c r="C21" i="1" s="1"/>
  <c r="N20" i="1" s="1"/>
  <c r="C19" i="1" l="1"/>
  <c r="C26" i="1"/>
  <c r="H9" i="1" l="1"/>
  <c r="C28" i="1"/>
</calcChain>
</file>

<file path=xl/sharedStrings.xml><?xml version="1.0" encoding="utf-8"?>
<sst xmlns="http://schemas.openxmlformats.org/spreadsheetml/2006/main" count="89" uniqueCount="64">
  <si>
    <t>Simple Declining Budget</t>
  </si>
  <si>
    <t>Forecasted Sales</t>
  </si>
  <si>
    <t>Forecast Week:</t>
  </si>
  <si>
    <t>Controllable:</t>
  </si>
  <si>
    <t>Labor</t>
  </si>
  <si>
    <t>Food</t>
  </si>
  <si>
    <t>Beer</t>
  </si>
  <si>
    <t>Liquor</t>
  </si>
  <si>
    <t>Wine</t>
  </si>
  <si>
    <t>April 20-26</t>
  </si>
  <si>
    <t>Total Product Cost</t>
  </si>
  <si>
    <t>Total Prime Cost</t>
  </si>
  <si>
    <t xml:space="preserve">   Managers Salary (fixed)</t>
  </si>
  <si>
    <t>Total Labor</t>
  </si>
  <si>
    <t xml:space="preserve">  FOH Posted Schedule</t>
  </si>
  <si>
    <t xml:space="preserve">  BOH Posted Schedule</t>
  </si>
  <si>
    <t>Food Invoices</t>
  </si>
  <si>
    <t>Beer Invoices</t>
  </si>
  <si>
    <t>Liquor Invoices</t>
  </si>
  <si>
    <t>Wine Invoices</t>
  </si>
  <si>
    <t>Vendor</t>
  </si>
  <si>
    <t>Date</t>
  </si>
  <si>
    <t>Amount</t>
  </si>
  <si>
    <t>Total Beer</t>
  </si>
  <si>
    <t>Total Liquor</t>
  </si>
  <si>
    <t>Total Wine</t>
  </si>
  <si>
    <t>Southern</t>
  </si>
  <si>
    <t>AC Bev</t>
  </si>
  <si>
    <t>Total Food</t>
  </si>
  <si>
    <t xml:space="preserve">  Managers Salaries</t>
  </si>
  <si>
    <t>Variance</t>
  </si>
  <si>
    <t>$ Spend</t>
  </si>
  <si>
    <t xml:space="preserve"> </t>
  </si>
  <si>
    <t>SYSCO</t>
  </si>
  <si>
    <t>US Foods</t>
  </si>
  <si>
    <t>Product Mix</t>
  </si>
  <si>
    <t xml:space="preserve">Food CGS </t>
  </si>
  <si>
    <t xml:space="preserve">Beer CGS </t>
  </si>
  <si>
    <t xml:space="preserve">Liquor CGS </t>
  </si>
  <si>
    <t xml:space="preserve">Wine CGS </t>
  </si>
  <si>
    <t>How to use Declining Budget</t>
  </si>
  <si>
    <t>ONLY FILL OUT YELLOW BOXES TO FORECAST SALES AND EXPENSES</t>
  </si>
  <si>
    <t>Forecasted Sales: Estimate total sales for the period</t>
  </si>
  <si>
    <t>Product Mix: Percentage of total sales the category represents</t>
  </si>
  <si>
    <t>Labor: Put in your target % of sales you project to spend for each FOH &amp; BOH</t>
  </si>
  <si>
    <t xml:space="preserve">   Beer: Fill in your target CGS % for beer cost</t>
  </si>
  <si>
    <t xml:space="preserve">   Food: Fill in your target CGS % for food cost</t>
  </si>
  <si>
    <t xml:space="preserve">   Liquor: Fill in your target CGS % for liquor cost</t>
  </si>
  <si>
    <t xml:space="preserve">   Wine: Fill in your target CGS % for wine cost</t>
  </si>
  <si>
    <t>Enter Food BWL invoices into the expense chart for each.</t>
  </si>
  <si>
    <t>As you are spending money the chart will show you how much you have left to spend</t>
  </si>
  <si>
    <t>A positive number in variance means you spent less than the budget goal</t>
  </si>
  <si>
    <t>A negative number means you spent more than the budget goal</t>
  </si>
  <si>
    <t>credit</t>
  </si>
  <si>
    <t>S left to spend to stay under budget</t>
  </si>
  <si>
    <t xml:space="preserve"> NOTE: ALL PERCENTAGES MUST BE ENTERED .17 FOR 17%</t>
  </si>
  <si>
    <t xml:space="preserve">   FOH </t>
  </si>
  <si>
    <t xml:space="preserve">   BOH </t>
  </si>
  <si>
    <t>Cost Of Goods Sold</t>
  </si>
  <si>
    <t>*******VERY IMPORTANT*******</t>
  </si>
  <si>
    <t>YOUR COST OF GOODS EXPENSES.</t>
  </si>
  <si>
    <t>SINCE THESE ARE FORECASTED NUMBERS, YOU MAY NEED TO ADJUST FORECAST IF ACTUAL</t>
  </si>
  <si>
    <t>SALES ARE HIGHER OR LOWER THAN THE FORECAST. USE THIS TOOL AS A BUDGET FOR</t>
  </si>
  <si>
    <t>Expenditures: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</si>
</sst>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8" formatCode="0.0%"/>
    <numFmt numFmtId="169" formatCode="&quot;$&quot;#,##0"/>
    <numFmt numFmtId="170" formatCode="&quot;$&quot;#,##0.00"/>
  </numFmts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 (Body)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2" borderId="0" xfId="0" applyFont="1" applyFill="1"/>
    <xf numFmtId="0" fontId="0" fillId="2" borderId="0" xfId="0" applyFill="1"/>
    <xf numFmtId="3" fontId="0" fillId="0" borderId="0" xfId="0" applyNumberFormat="1"/>
    <xf numFmtId="3" fontId="0" fillId="2" borderId="0" xfId="0" applyNumberFormat="1" applyFill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4" borderId="0" xfId="0" applyFont="1" applyFill="1" applyBorder="1"/>
    <xf numFmtId="0" fontId="1" fillId="0" borderId="0" xfId="0" applyFont="1" applyBorder="1"/>
    <xf numFmtId="0" fontId="1" fillId="5" borderId="0" xfId="0" applyFont="1" applyFill="1" applyBorder="1"/>
    <xf numFmtId="0" fontId="1" fillId="6" borderId="0" xfId="0" applyFont="1" applyFill="1" applyBorder="1"/>
    <xf numFmtId="0" fontId="1" fillId="8" borderId="0" xfId="0" applyFont="1" applyFill="1" applyBorder="1"/>
    <xf numFmtId="0" fontId="3" fillId="0" borderId="2" xfId="0" applyFont="1" applyBorder="1"/>
    <xf numFmtId="3" fontId="1" fillId="0" borderId="3" xfId="0" applyNumberFormat="1" applyFont="1" applyBorder="1"/>
    <xf numFmtId="3" fontId="0" fillId="0" borderId="0" xfId="0" applyNumberFormat="1" applyBorder="1"/>
    <xf numFmtId="0" fontId="3" fillId="0" borderId="5" xfId="0" applyFont="1" applyBorder="1"/>
    <xf numFmtId="0" fontId="3" fillId="0" borderId="6" xfId="0" applyFont="1" applyBorder="1"/>
    <xf numFmtId="3" fontId="3" fillId="0" borderId="0" xfId="0" applyNumberFormat="1" applyFont="1" applyBorder="1"/>
    <xf numFmtId="2" fontId="3" fillId="0" borderId="6" xfId="0" applyNumberFormat="1" applyFont="1" applyBorder="1"/>
    <xf numFmtId="0" fontId="3" fillId="4" borderId="5" xfId="0" applyFont="1" applyFill="1" applyBorder="1"/>
    <xf numFmtId="3" fontId="3" fillId="4" borderId="0" xfId="0" applyNumberFormat="1" applyFont="1" applyFill="1" applyBorder="1"/>
    <xf numFmtId="3" fontId="3" fillId="5" borderId="0" xfId="0" applyNumberFormat="1" applyFont="1" applyFill="1" applyBorder="1"/>
    <xf numFmtId="3" fontId="3" fillId="6" borderId="0" xfId="0" applyNumberFormat="1" applyFont="1" applyFill="1" applyBorder="1"/>
    <xf numFmtId="3" fontId="3" fillId="8" borderId="0" xfId="0" applyNumberFormat="1" applyFont="1" applyFill="1" applyBorder="1"/>
    <xf numFmtId="0" fontId="0" fillId="0" borderId="7" xfId="0" applyBorder="1"/>
    <xf numFmtId="3" fontId="0" fillId="0" borderId="9" xfId="0" applyNumberFormat="1" applyBorder="1"/>
    <xf numFmtId="0" fontId="0" fillId="0" borderId="10" xfId="0" applyBorder="1"/>
    <xf numFmtId="0" fontId="3" fillId="5" borderId="5" xfId="0" applyFont="1" applyFill="1" applyBorder="1"/>
    <xf numFmtId="0" fontId="3" fillId="6" borderId="5" xfId="0" applyFont="1" applyFill="1" applyBorder="1"/>
    <xf numFmtId="0" fontId="3" fillId="8" borderId="5" xfId="0" applyFont="1" applyFill="1" applyBorder="1"/>
    <xf numFmtId="0" fontId="3" fillId="2" borderId="5" xfId="0" applyFont="1" applyFill="1" applyBorder="1"/>
    <xf numFmtId="3" fontId="3" fillId="2" borderId="0" xfId="0" applyNumberFormat="1" applyFont="1" applyFill="1" applyBorder="1"/>
    <xf numFmtId="0" fontId="1" fillId="2" borderId="0" xfId="0" applyFont="1" applyFill="1" applyBorder="1"/>
    <xf numFmtId="3" fontId="3" fillId="4" borderId="1" xfId="0" applyNumberFormat="1" applyFont="1" applyFill="1" applyBorder="1"/>
    <xf numFmtId="3" fontId="5" fillId="4" borderId="0" xfId="0" applyNumberFormat="1" applyFont="1" applyFill="1" applyBorder="1"/>
    <xf numFmtId="0" fontId="0" fillId="4" borderId="0" xfId="0" applyFill="1" applyBorder="1"/>
    <xf numFmtId="0" fontId="1" fillId="4" borderId="11" xfId="0" applyFont="1" applyFill="1" applyBorder="1"/>
    <xf numFmtId="3" fontId="1" fillId="4" borderId="11" xfId="0" applyNumberFormat="1" applyFont="1" applyFill="1" applyBorder="1"/>
    <xf numFmtId="0" fontId="0" fillId="5" borderId="0" xfId="0" applyFill="1" applyBorder="1"/>
    <xf numFmtId="0" fontId="0" fillId="2" borderId="0" xfId="0" applyFill="1" applyBorder="1"/>
    <xf numFmtId="0" fontId="0" fillId="8" borderId="0" xfId="0" applyFill="1" applyBorder="1"/>
    <xf numFmtId="0" fontId="4" fillId="0" borderId="2" xfId="0" applyFont="1" applyBorder="1"/>
    <xf numFmtId="0" fontId="0" fillId="0" borderId="2" xfId="0" applyBorder="1"/>
    <xf numFmtId="0" fontId="0" fillId="0" borderId="3" xfId="0" applyBorder="1"/>
    <xf numFmtId="0" fontId="1" fillId="4" borderId="5" xfId="0" applyFont="1" applyFill="1" applyBorder="1"/>
    <xf numFmtId="0" fontId="1" fillId="6" borderId="6" xfId="0" applyFont="1" applyFill="1" applyBorder="1"/>
    <xf numFmtId="0" fontId="1" fillId="4" borderId="12" xfId="0" applyFont="1" applyFill="1" applyBorder="1"/>
    <xf numFmtId="0" fontId="0" fillId="6" borderId="0" xfId="0" applyFill="1" applyBorder="1"/>
    <xf numFmtId="0" fontId="1" fillId="2" borderId="6" xfId="0" applyFont="1" applyFill="1" applyBorder="1"/>
    <xf numFmtId="0" fontId="0" fillId="7" borderId="0" xfId="0" applyFill="1" applyBorder="1"/>
    <xf numFmtId="0" fontId="0" fillId="0" borderId="9" xfId="0" applyBorder="1"/>
    <xf numFmtId="0" fontId="3" fillId="4" borderId="6" xfId="0" applyFont="1" applyFill="1" applyBorder="1"/>
    <xf numFmtId="0" fontId="3" fillId="3" borderId="6" xfId="0" applyFont="1" applyFill="1" applyBorder="1"/>
    <xf numFmtId="10" fontId="3" fillId="4" borderId="6" xfId="0" applyNumberFormat="1" applyFont="1" applyFill="1" applyBorder="1"/>
    <xf numFmtId="169" fontId="5" fillId="5" borderId="0" xfId="0" applyNumberFormat="1" applyFont="1" applyFill="1" applyBorder="1"/>
    <xf numFmtId="169" fontId="5" fillId="2" borderId="6" xfId="0" applyNumberFormat="1" applyFont="1" applyFill="1" applyBorder="1"/>
    <xf numFmtId="169" fontId="5" fillId="8" borderId="0" xfId="0" applyNumberFormat="1" applyFont="1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4" xfId="0" applyFill="1" applyBorder="1"/>
    <xf numFmtId="0" fontId="0" fillId="9" borderId="5" xfId="0" applyFill="1" applyBorder="1"/>
    <xf numFmtId="0" fontId="6" fillId="9" borderId="0" xfId="0" applyFont="1" applyFill="1" applyBorder="1"/>
    <xf numFmtId="0" fontId="0" fillId="9" borderId="0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9" xfId="0" applyFill="1" applyBorder="1"/>
    <xf numFmtId="0" fontId="0" fillId="9" borderId="10" xfId="0" applyFill="1" applyBorder="1"/>
    <xf numFmtId="0" fontId="7" fillId="9" borderId="0" xfId="0" applyFont="1" applyFill="1" applyBorder="1"/>
    <xf numFmtId="0" fontId="1" fillId="5" borderId="14" xfId="0" applyFont="1" applyFill="1" applyBorder="1"/>
    <xf numFmtId="0" fontId="0" fillId="5" borderId="14" xfId="0" applyFont="1" applyFill="1" applyBorder="1"/>
    <xf numFmtId="170" fontId="3" fillId="5" borderId="14" xfId="0" applyNumberFormat="1" applyFont="1" applyFill="1" applyBorder="1"/>
    <xf numFmtId="0" fontId="0" fillId="5" borderId="14" xfId="0" applyFill="1" applyBorder="1"/>
    <xf numFmtId="0" fontId="1" fillId="6" borderId="14" xfId="0" applyFont="1" applyFill="1" applyBorder="1"/>
    <xf numFmtId="170" fontId="3" fillId="6" borderId="14" xfId="0" applyNumberFormat="1" applyFont="1" applyFill="1" applyBorder="1"/>
    <xf numFmtId="0" fontId="0" fillId="6" borderId="15" xfId="0" applyFill="1" applyBorder="1"/>
    <xf numFmtId="0" fontId="1" fillId="8" borderId="14" xfId="0" applyFont="1" applyFill="1" applyBorder="1"/>
    <xf numFmtId="170" fontId="3" fillId="8" borderId="14" xfId="0" applyNumberFormat="1" applyFont="1" applyFill="1" applyBorder="1"/>
    <xf numFmtId="0" fontId="0" fillId="8" borderId="14" xfId="0" applyFill="1" applyBorder="1"/>
    <xf numFmtId="0" fontId="1" fillId="2" borderId="16" xfId="0" applyFont="1" applyFill="1" applyBorder="1"/>
    <xf numFmtId="0" fontId="1" fillId="2" borderId="14" xfId="0" applyFont="1" applyFill="1" applyBorder="1"/>
    <xf numFmtId="170" fontId="3" fillId="2" borderId="14" xfId="0" applyNumberFormat="1" applyFont="1" applyFill="1" applyBorder="1"/>
    <xf numFmtId="0" fontId="0" fillId="2" borderId="15" xfId="0" applyFill="1" applyBorder="1"/>
    <xf numFmtId="0" fontId="0" fillId="9" borderId="0" xfId="0" applyFill="1"/>
    <xf numFmtId="3" fontId="3" fillId="3" borderId="0" xfId="0" applyNumberFormat="1" applyFont="1" applyFill="1" applyBorder="1" applyProtection="1">
      <protection locked="0"/>
    </xf>
    <xf numFmtId="9" fontId="3" fillId="3" borderId="6" xfId="0" applyNumberFormat="1" applyFont="1" applyFill="1" applyBorder="1" applyProtection="1">
      <protection locked="0"/>
    </xf>
    <xf numFmtId="9" fontId="3" fillId="3" borderId="8" xfId="0" applyNumberFormat="1" applyFont="1" applyFill="1" applyBorder="1" applyProtection="1">
      <protection locked="0"/>
    </xf>
    <xf numFmtId="10" fontId="3" fillId="3" borderId="6" xfId="0" applyNumberFormat="1" applyFont="1" applyFill="1" applyBorder="1" applyProtection="1">
      <protection locked="0"/>
    </xf>
    <xf numFmtId="168" fontId="3" fillId="3" borderId="6" xfId="0" applyNumberFormat="1" applyFont="1" applyFill="1" applyBorder="1" applyProtection="1">
      <protection locked="0"/>
    </xf>
    <xf numFmtId="169" fontId="5" fillId="6" borderId="6" xfId="0" applyNumberFormat="1" applyFont="1" applyFill="1" applyBorder="1"/>
    <xf numFmtId="0" fontId="1" fillId="5" borderId="11" xfId="0" applyFont="1" applyFill="1" applyBorder="1" applyProtection="1">
      <protection locked="0"/>
    </xf>
    <xf numFmtId="16" fontId="1" fillId="5" borderId="11" xfId="0" applyNumberFormat="1" applyFont="1" applyFill="1" applyBorder="1" applyProtection="1">
      <protection locked="0"/>
    </xf>
    <xf numFmtId="170" fontId="3" fillId="5" borderId="11" xfId="0" applyNumberFormat="1" applyFont="1" applyFill="1" applyBorder="1" applyProtection="1">
      <protection locked="0"/>
    </xf>
    <xf numFmtId="0" fontId="0" fillId="5" borderId="11" xfId="0" applyFill="1" applyBorder="1" applyProtection="1">
      <protection locked="0"/>
    </xf>
    <xf numFmtId="170" fontId="0" fillId="5" borderId="11" xfId="0" applyNumberFormat="1" applyFill="1" applyBorder="1" applyProtection="1">
      <protection locked="0"/>
    </xf>
    <xf numFmtId="0" fontId="1" fillId="6" borderId="11" xfId="0" applyFont="1" applyFill="1" applyBorder="1" applyProtection="1">
      <protection locked="0"/>
    </xf>
    <xf numFmtId="16" fontId="1" fillId="6" borderId="11" xfId="0" applyNumberFormat="1" applyFont="1" applyFill="1" applyBorder="1" applyProtection="1">
      <protection locked="0"/>
    </xf>
    <xf numFmtId="170" fontId="1" fillId="6" borderId="11" xfId="0" applyNumberFormat="1" applyFont="1" applyFill="1" applyBorder="1" applyProtection="1">
      <protection locked="0"/>
    </xf>
    <xf numFmtId="0" fontId="0" fillId="6" borderId="13" xfId="0" applyFill="1" applyBorder="1" applyProtection="1">
      <protection locked="0"/>
    </xf>
    <xf numFmtId="0" fontId="0" fillId="6" borderId="11" xfId="0" applyFill="1" applyBorder="1" applyProtection="1">
      <protection locked="0"/>
    </xf>
    <xf numFmtId="170" fontId="0" fillId="6" borderId="11" xfId="0" applyNumberFormat="1" applyFill="1" applyBorder="1" applyProtection="1">
      <protection locked="0"/>
    </xf>
    <xf numFmtId="0" fontId="1" fillId="8" borderId="11" xfId="0" applyFont="1" applyFill="1" applyBorder="1" applyProtection="1">
      <protection locked="0"/>
    </xf>
    <xf numFmtId="16" fontId="1" fillId="8" borderId="11" xfId="0" applyNumberFormat="1" applyFont="1" applyFill="1" applyBorder="1" applyProtection="1">
      <protection locked="0"/>
    </xf>
    <xf numFmtId="170" fontId="1" fillId="8" borderId="11" xfId="0" applyNumberFormat="1" applyFont="1" applyFill="1" applyBorder="1" applyProtection="1">
      <protection locked="0"/>
    </xf>
    <xf numFmtId="0" fontId="0" fillId="8" borderId="11" xfId="0" applyFill="1" applyBorder="1" applyProtection="1">
      <protection locked="0"/>
    </xf>
    <xf numFmtId="170" fontId="0" fillId="8" borderId="11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6" fontId="1" fillId="2" borderId="11" xfId="0" applyNumberFormat="1" applyFont="1" applyFill="1" applyBorder="1" applyProtection="1">
      <protection locked="0"/>
    </xf>
    <xf numFmtId="170" fontId="1" fillId="2" borderId="11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7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70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3" fontId="1" fillId="4" borderId="11" xfId="0" applyNumberFormat="1" applyFont="1" applyFill="1" applyBorder="1" applyProtection="1">
      <protection locked="0"/>
    </xf>
  </cellXfs>
  <cellStyles count="1">
    <cellStyle name="Normal" xfId="0" builtinId="0"/>
  </cellStyles>
  <dxfs count="29">
    <dxf>
      <fill>
        <patternFill patternType="solid">
          <fgColor indexed="64"/>
          <bgColor rgb="FF00B0F0"/>
        </patternFill>
      </fill>
      <protection locked="0" hidden="0"/>
    </dxf>
    <dxf>
      <fill>
        <patternFill patternType="solid">
          <fgColor indexed="64"/>
          <bgColor rgb="FF00B0F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70" formatCode="&quot;$&quot;#,##0.00"/>
      <fill>
        <patternFill patternType="solid">
          <fgColor indexed="64"/>
          <bgColor rgb="FF00B0F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solid">
          <fgColor indexed="64"/>
          <bgColor rgb="FF00B0F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solid">
          <fgColor indexed="64"/>
          <bgColor rgb="FF00B0F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solid">
          <fgColor indexed="64"/>
          <bgColor rgb="FF00B0F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solid">
          <fgColor indexed="64"/>
          <bgColor rgb="FFFFC00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C00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C00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rgb="FFFFC00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9" tint="0.3999755851924192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9" tint="0.3999755851924192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9" tint="0.3999755851924192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9" tint="0.3999755851924192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9" tint="0.3999755851924192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00B0F0"/>
        </patternFill>
      </fill>
    </dxf>
    <dxf>
      <border outline="0">
        <right style="medium">
          <color indexed="64"/>
        </right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FFC000"/>
        </patternFill>
      </fill>
    </dxf>
    <dxf>
      <fill>
        <patternFill patternType="solid">
          <fgColor indexed="64"/>
          <bgColor rgb="FFFFC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</dxf>
    <dxf>
      <fill>
        <patternFill patternType="solid">
          <fgColor indexed="64"/>
          <bgColor theme="9" tint="0.39997558519241921"/>
        </patternFill>
      </fill>
    </dxf>
    <dxf>
      <border outline="0">
        <right style="medium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</dxfs>
  <tableStyles count="0" defaultTableStyle="TableStyleMedium2" defaultPivotStyle="PivotStyleLight16"/>
  <colors>
    <mruColors>
      <color rgb="FFF8E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802820</xdr:colOff>
      <xdr:row>11</xdr:row>
      <xdr:rowOff>27214</xdr:rowOff>
    </xdr:from>
    <xdr:to>
      <xdr:col>14</xdr:col>
      <xdr:colOff>843642</xdr:colOff>
      <xdr:row>21</xdr:row>
      <xdr:rowOff>122464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4A3B9D7-C024-4E25-A00D-CB35D9A26715}"/>
            </a:ext>
          </a:extLst>
        </xdr:cNvPr>
        <xdr:cNvCxnSpPr/>
      </xdr:nvCxnSpPr>
      <xdr:spPr>
        <a:xfrm flipV="1">
          <a:off x="3428999" y="3048000"/>
          <a:ext cx="10668000" cy="2653393"/>
        </a:xfrm>
        <a:prstGeom prst="line">
          <a:avLst/>
        </a:prstGeom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13608</xdr:colOff>
      <xdr:row>10</xdr:row>
      <xdr:rowOff>40821</xdr:rowOff>
    </xdr:from>
    <xdr:to>
      <xdr:col>9</xdr:col>
      <xdr:colOff>1</xdr:colOff>
      <xdr:row>20</xdr:row>
      <xdr:rowOff>136071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D3979E8-B970-43A4-9EB1-52BDA40CDC94}"/>
            </a:ext>
          </a:extLst>
        </xdr:cNvPr>
        <xdr:cNvCxnSpPr/>
      </xdr:nvCxnSpPr>
      <xdr:spPr>
        <a:xfrm flipV="1">
          <a:off x="3469822" y="2816678"/>
          <a:ext cx="5510893" cy="2653393"/>
        </a:xfrm>
        <a:prstGeom prst="line">
          <a:avLst/>
        </a:prstGeom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816428</xdr:colOff>
      <xdr:row>22</xdr:row>
      <xdr:rowOff>122464</xdr:rowOff>
    </xdr:from>
    <xdr:to>
      <xdr:col>9</xdr:col>
      <xdr:colOff>13607</xdr:colOff>
      <xdr:row>25</xdr:row>
      <xdr:rowOff>13607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57674775-835F-4678-82DC-8A13FBDA8851}"/>
            </a:ext>
          </a:extLst>
        </xdr:cNvPr>
        <xdr:cNvCxnSpPr/>
      </xdr:nvCxnSpPr>
      <xdr:spPr>
        <a:xfrm>
          <a:off x="3442607" y="5946321"/>
          <a:ext cx="5429250" cy="625929"/>
        </a:xfrm>
        <a:prstGeom prst="line">
          <a:avLst/>
        </a:prstGeom>
        <a:ln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816428</xdr:colOff>
      <xdr:row>23</xdr:row>
      <xdr:rowOff>149678</xdr:rowOff>
    </xdr:from>
    <xdr:to>
      <xdr:col>14</xdr:col>
      <xdr:colOff>830036</xdr:colOff>
      <xdr:row>36</xdr:row>
      <xdr:rowOff>176892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8DBD8A0F-BC0D-4576-8C28-40F8C9798A05}"/>
            </a:ext>
          </a:extLst>
        </xdr:cNvPr>
        <xdr:cNvCxnSpPr/>
      </xdr:nvCxnSpPr>
      <xdr:spPr>
        <a:xfrm>
          <a:off x="3442607" y="6218464"/>
          <a:ext cx="10640786" cy="2966357"/>
        </a:xfrm>
        <a:prstGeom prst="line">
          <a:avLst/>
        </a:prstGeom>
        <a:ln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10</xdr:row>
      <xdr:rowOff>13608</xdr:rowOff>
    </xdr:from>
    <xdr:to>
      <xdr:col>6</xdr:col>
      <xdr:colOff>0</xdr:colOff>
      <xdr:row>16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5D603212-092D-41A4-9A5E-DBFAB30CBBA2}"/>
            </a:ext>
          </a:extLst>
        </xdr:cNvPr>
        <xdr:cNvCxnSpPr/>
      </xdr:nvCxnSpPr>
      <xdr:spPr>
        <a:xfrm flipV="1">
          <a:off x="4327071" y="2789465"/>
          <a:ext cx="1836965" cy="145596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CAB5F8-6033-4F80-BB0C-9487464D5CB9}" name="Table1" displayName="Table1" ref="J5:N20" totalsRowShown="0" headerRowDxfId="27" dataDxfId="28">
  <autoFilter ref="J5:N20" xr:uid="{4E174AFA-A967-472A-BD33-92A46F98040C}"/>
  <tableColumns count="5">
    <tableColumn id="1" xr3:uid="{E932D4AC-EA76-4E03-A7FA-C52D2CB9DCF5}" name="Food Invoices" dataDxfId="19"/>
    <tableColumn id="2" xr3:uid="{29874F8E-CC38-4B02-A8CC-EDD17FB75AE3}" name="Date" dataDxfId="18"/>
    <tableColumn id="3" xr3:uid="{C770D39C-5CF7-4514-9E9C-D00D44CAE7DD}" name="Vendor" dataDxfId="17"/>
    <tableColumn id="4" xr3:uid="{F13DB271-40C6-43A5-B469-2D11E9AEA076}" name="Amount" dataDxfId="16"/>
    <tableColumn id="5" xr3:uid="{3B12969E-26BF-4B8A-B811-A9E025DB7028}" name="Variance" dataDxfId="15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1120B4-88A4-4321-9580-046EEEE07F30}" name="Table2" displayName="Table2" ref="P5:T20" totalsRowShown="0" headerRowDxfId="24" dataDxfId="25" tableBorderDxfId="26">
  <autoFilter ref="P5:T20" xr:uid="{1E385457-D1FC-4373-919D-4A46A01A5AE4}"/>
  <tableColumns count="5">
    <tableColumn id="1" xr3:uid="{50E437BC-14B0-4246-9E95-5DC4B2F8CAC3}" name="Beer Invoices" dataDxfId="14"/>
    <tableColumn id="2" xr3:uid="{D0F17668-E513-4C62-B6E6-CBBB10E1854A}" name="Date" dataDxfId="13"/>
    <tableColumn id="3" xr3:uid="{E34DAB2A-A83D-4790-A2A7-472590814B0D}" name="Vendor" dataDxfId="12"/>
    <tableColumn id="4" xr3:uid="{50C3371B-7679-4868-8B0E-D2C0A1B7AA11}" name="Amount" dataDxfId="11"/>
    <tableColumn id="5" xr3:uid="{68981350-F220-4B85-BC38-930887FF0F16}" name="Variance" dataDxfId="10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2AACCE7-87F7-4823-A921-213AF264B9B3}" name="Table3" displayName="Table3" ref="J23:N38" totalsRowShown="0" headerRowDxfId="22" dataDxfId="23">
  <autoFilter ref="J23:N38" xr:uid="{0E2773FD-ECD0-4038-8B6C-1CE97B07BD04}"/>
  <tableColumns count="5">
    <tableColumn id="1" xr3:uid="{46A2B3C8-56F2-4220-9E25-2BCA1EE938FF}" name="Liquor Invoices"/>
    <tableColumn id="2" xr3:uid="{88574621-30FA-40C0-876C-0273D8CD3A82}" name="Date" dataDxfId="9"/>
    <tableColumn id="3" xr3:uid="{410D3E1B-F86A-4161-99EC-29AE215FD751}" name="Vendor" dataDxfId="8"/>
    <tableColumn id="4" xr3:uid="{A51BB87C-AF70-4457-A35D-39F6FD6EEEEB}" name="Amount" dataDxfId="7"/>
    <tableColumn id="5" xr3:uid="{1994D3B6-654A-45ED-87F5-99495546ED2C}" name="Variance" dataDxfId="6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867A7A1-B66C-4ACD-900A-8CB816CDB096}" name="Table4" displayName="Table4" ref="P23:T36" totalsRowShown="0" headerRowDxfId="20" dataDxfId="0" tableBorderDxfId="21">
  <autoFilter ref="P23:T36" xr:uid="{25F0A1F9-2827-4EC9-BE4B-EF967CEA08D2}"/>
  <tableColumns count="5">
    <tableColumn id="1" xr3:uid="{1A2AF8B5-472D-414C-98CD-33582D29C992}" name="Wine Invoices" dataDxfId="5"/>
    <tableColumn id="2" xr3:uid="{F9D64816-F1A5-4A8A-A6F1-24C5CE564C7C}" name="Date" dataDxfId="4"/>
    <tableColumn id="3" xr3:uid="{A72E8738-CEC1-4346-8A2C-5F0CF7032258}" name="Vendor" dataDxfId="3"/>
    <tableColumn id="4" xr3:uid="{2011F8DF-AA31-4C15-84E6-31DC472BDE8C}" name="Amount" dataDxfId="2"/>
    <tableColumn id="5" xr3:uid="{A9FAB84D-F706-49B5-A6A1-5036FCA5C052}" name="Variance" dataDxfId="1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CE13F-9928-3F48-A869-C19DE41D4300}">
  <dimension ref="B1:AC40"/>
  <sheetViews>
    <sheetView tabSelected="1" zoomScale="70" zoomScaleNormal="70" workbookViewId="0">
      <selection activeCell="G7" sqref="G7"/>
    </sheetView>
  </sheetViews>
  <sheetFormatPr defaultColWidth="11" defaultRowHeight="15.75"/>
  <cols>
    <col min="1" max="1" width="3.5" customWidth="1"/>
    <col min="2" max="2" width="30.875" bestFit="1" customWidth="1"/>
    <col min="3" max="3" width="10.875" style="3"/>
    <col min="4" max="4" width="12.75" customWidth="1"/>
    <col min="5" max="5" width="13.375" customWidth="1"/>
    <col min="7" max="7" width="13.125" customWidth="1"/>
    <col min="9" max="9" width="4.625" customWidth="1"/>
    <col min="10" max="10" width="15.375" customWidth="1"/>
    <col min="15" max="15" width="4.75" customWidth="1"/>
    <col min="16" max="16" width="15.5" customWidth="1"/>
    <col min="21" max="21" width="3.625" customWidth="1"/>
  </cols>
  <sheetData>
    <row r="1" spans="2:29" s="2" customFormat="1" ht="47.1" customHeight="1">
      <c r="B1" s="1" t="s">
        <v>0</v>
      </c>
      <c r="C1" s="4"/>
    </row>
    <row r="2" spans="2:29" ht="16.5" thickBot="1"/>
    <row r="3" spans="2:29" ht="24" thickBot="1">
      <c r="B3" s="14" t="s">
        <v>2</v>
      </c>
      <c r="C3" s="15" t="s">
        <v>9</v>
      </c>
      <c r="D3" s="5"/>
      <c r="E3" s="43" t="s">
        <v>63</v>
      </c>
      <c r="F3" s="5"/>
      <c r="H3" s="7"/>
      <c r="I3" s="7"/>
      <c r="J3" s="7"/>
      <c r="K3" s="7"/>
    </row>
    <row r="4" spans="2:29">
      <c r="B4" s="6"/>
      <c r="C4" s="16"/>
      <c r="D4" s="8"/>
      <c r="E4" s="4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5"/>
      <c r="V4" s="59"/>
      <c r="W4" s="60"/>
      <c r="X4" s="60"/>
      <c r="Y4" s="60"/>
      <c r="Z4" s="60"/>
      <c r="AA4" s="60"/>
      <c r="AB4" s="60"/>
      <c r="AC4" s="61"/>
    </row>
    <row r="5" spans="2:29" ht="21">
      <c r="B5" s="6"/>
      <c r="C5" s="16"/>
      <c r="D5" s="8"/>
      <c r="E5" s="46" t="s">
        <v>4</v>
      </c>
      <c r="F5" s="9"/>
      <c r="G5" s="9" t="s">
        <v>31</v>
      </c>
      <c r="H5" s="9" t="s">
        <v>30</v>
      </c>
      <c r="I5" s="7"/>
      <c r="J5" s="11" t="s">
        <v>16</v>
      </c>
      <c r="K5" s="11" t="s">
        <v>21</v>
      </c>
      <c r="L5" s="11" t="s">
        <v>20</v>
      </c>
      <c r="M5" s="11" t="s">
        <v>22</v>
      </c>
      <c r="N5" s="11" t="s">
        <v>30</v>
      </c>
      <c r="O5" s="7"/>
      <c r="P5" s="12" t="s">
        <v>17</v>
      </c>
      <c r="Q5" s="12" t="s">
        <v>21</v>
      </c>
      <c r="R5" s="12" t="s">
        <v>20</v>
      </c>
      <c r="S5" s="12" t="s">
        <v>22</v>
      </c>
      <c r="T5" s="47" t="s">
        <v>30</v>
      </c>
      <c r="V5" s="62"/>
      <c r="W5" s="63" t="s">
        <v>40</v>
      </c>
      <c r="X5" s="63"/>
      <c r="Y5" s="63"/>
      <c r="Z5" s="64"/>
      <c r="AA5" s="64"/>
      <c r="AB5" s="64"/>
      <c r="AC5" s="65"/>
    </row>
    <row r="6" spans="2:29" ht="18.75">
      <c r="B6" s="17" t="s">
        <v>1</v>
      </c>
      <c r="C6" s="85">
        <v>60000</v>
      </c>
      <c r="D6" s="54" t="s">
        <v>35</v>
      </c>
      <c r="E6" s="48" t="s">
        <v>14</v>
      </c>
      <c r="F6" s="38"/>
      <c r="G6" s="116">
        <v>2941</v>
      </c>
      <c r="H6" s="39">
        <f>+C16-G6</f>
        <v>209</v>
      </c>
      <c r="I6" s="7"/>
      <c r="J6" s="91"/>
      <c r="K6" s="92">
        <v>43941</v>
      </c>
      <c r="L6" s="91" t="s">
        <v>33</v>
      </c>
      <c r="M6" s="93">
        <v>4713</v>
      </c>
      <c r="N6" s="94"/>
      <c r="O6" s="7"/>
      <c r="P6" s="96"/>
      <c r="Q6" s="97">
        <v>43941</v>
      </c>
      <c r="R6" s="96" t="s">
        <v>26</v>
      </c>
      <c r="S6" s="98">
        <v>1123</v>
      </c>
      <c r="T6" s="99"/>
      <c r="V6" s="62"/>
      <c r="W6" s="64" t="s">
        <v>41</v>
      </c>
      <c r="X6" s="64"/>
      <c r="Y6" s="64"/>
      <c r="Z6" s="64"/>
      <c r="AA6" s="64"/>
      <c r="AB6" s="64"/>
      <c r="AC6" s="65"/>
    </row>
    <row r="7" spans="2:29" ht="18.75">
      <c r="B7" s="17" t="s">
        <v>5</v>
      </c>
      <c r="C7" s="19">
        <f>+C6*0.72</f>
        <v>43200</v>
      </c>
      <c r="D7" s="86">
        <v>0.72</v>
      </c>
      <c r="E7" s="48" t="s">
        <v>15</v>
      </c>
      <c r="F7" s="38"/>
      <c r="G7" s="116">
        <v>4879</v>
      </c>
      <c r="H7" s="39">
        <f>+C17-G7</f>
        <v>1721</v>
      </c>
      <c r="I7" s="7"/>
      <c r="J7" s="91"/>
      <c r="K7" s="92">
        <v>43945</v>
      </c>
      <c r="L7" s="91" t="s">
        <v>34</v>
      </c>
      <c r="M7" s="93">
        <v>3368</v>
      </c>
      <c r="N7" s="94"/>
      <c r="O7" s="7"/>
      <c r="P7" s="96"/>
      <c r="Q7" s="97">
        <v>43943</v>
      </c>
      <c r="R7" s="96" t="s">
        <v>26</v>
      </c>
      <c r="S7" s="98">
        <v>602.29999999999995</v>
      </c>
      <c r="T7" s="99"/>
      <c r="V7" s="62"/>
      <c r="W7" s="64" t="s">
        <v>42</v>
      </c>
      <c r="X7" s="64"/>
      <c r="Y7" s="64"/>
      <c r="Z7" s="64"/>
      <c r="AA7" s="64"/>
      <c r="AB7" s="64"/>
      <c r="AC7" s="65"/>
    </row>
    <row r="8" spans="2:29" ht="18.75">
      <c r="B8" s="17" t="s">
        <v>6</v>
      </c>
      <c r="C8" s="19">
        <f>+C6*0.13</f>
        <v>7800</v>
      </c>
      <c r="D8" s="86">
        <v>0.13</v>
      </c>
      <c r="E8" s="48" t="s">
        <v>29</v>
      </c>
      <c r="F8" s="38"/>
      <c r="G8" s="116">
        <v>8500</v>
      </c>
      <c r="H8" s="39">
        <f>+C18-G8</f>
        <v>0</v>
      </c>
      <c r="I8" s="7"/>
      <c r="J8" s="91"/>
      <c r="K8" s="92">
        <v>43946</v>
      </c>
      <c r="L8" s="91" t="s">
        <v>33</v>
      </c>
      <c r="M8" s="93">
        <v>941</v>
      </c>
      <c r="N8" s="94"/>
      <c r="O8" s="7"/>
      <c r="P8" s="96"/>
      <c r="Q8" s="97">
        <v>43946</v>
      </c>
      <c r="R8" s="96" t="s">
        <v>26</v>
      </c>
      <c r="S8" s="98">
        <v>25</v>
      </c>
      <c r="T8" s="99"/>
      <c r="V8" s="62"/>
      <c r="W8" s="64" t="s">
        <v>43</v>
      </c>
      <c r="X8" s="64"/>
      <c r="Y8" s="64"/>
      <c r="Z8" s="64"/>
      <c r="AA8" s="64"/>
      <c r="AB8" s="64"/>
      <c r="AC8" s="65"/>
    </row>
    <row r="9" spans="2:29" ht="23.25">
      <c r="B9" s="17" t="s">
        <v>7</v>
      </c>
      <c r="C9" s="19">
        <f>+C6*0.14</f>
        <v>8400</v>
      </c>
      <c r="D9" s="86">
        <v>0.14000000000000001</v>
      </c>
      <c r="E9" s="46" t="s">
        <v>13</v>
      </c>
      <c r="F9" s="9"/>
      <c r="G9" s="22">
        <f>SUM(G6:G8)</f>
        <v>16320</v>
      </c>
      <c r="H9" s="36">
        <f>+C19-G9</f>
        <v>1930</v>
      </c>
      <c r="I9" s="7"/>
      <c r="J9" s="94"/>
      <c r="K9" s="94"/>
      <c r="L9" s="94"/>
      <c r="M9" s="95"/>
      <c r="N9" s="94"/>
      <c r="O9" s="7"/>
      <c r="P9" s="96"/>
      <c r="Q9" s="96"/>
      <c r="R9" s="96"/>
      <c r="S9" s="98"/>
      <c r="T9" s="99"/>
      <c r="V9" s="62"/>
      <c r="W9" s="64" t="s">
        <v>44</v>
      </c>
      <c r="X9" s="64"/>
      <c r="Y9" s="64"/>
      <c r="Z9" s="64"/>
      <c r="AA9" s="64"/>
      <c r="AB9" s="64"/>
      <c r="AC9" s="65"/>
    </row>
    <row r="10" spans="2:29" ht="18.75">
      <c r="B10" s="17" t="s">
        <v>8</v>
      </c>
      <c r="C10" s="19">
        <f>+C6*0.01</f>
        <v>600</v>
      </c>
      <c r="D10" s="87">
        <v>0.01</v>
      </c>
      <c r="E10" s="46"/>
      <c r="F10" s="9"/>
      <c r="G10" s="9"/>
      <c r="H10" s="37"/>
      <c r="I10" s="7"/>
      <c r="J10" s="94"/>
      <c r="K10" s="94"/>
      <c r="L10" s="94"/>
      <c r="M10" s="95"/>
      <c r="N10" s="94"/>
      <c r="O10" s="7"/>
      <c r="P10" s="96"/>
      <c r="Q10" s="96"/>
      <c r="R10" s="96"/>
      <c r="S10" s="98"/>
      <c r="T10" s="99"/>
      <c r="V10" s="62"/>
      <c r="W10" s="64" t="s">
        <v>58</v>
      </c>
      <c r="X10" s="64"/>
      <c r="Y10" s="64"/>
      <c r="Z10" s="64"/>
      <c r="AA10" s="64"/>
      <c r="AB10" s="64"/>
      <c r="AC10" s="65"/>
    </row>
    <row r="11" spans="2:29" ht="18.75">
      <c r="B11" s="17"/>
      <c r="C11" s="19"/>
      <c r="D11" s="20">
        <f>SUM(D7:D10)</f>
        <v>1</v>
      </c>
      <c r="E11" s="6"/>
      <c r="F11" s="7"/>
      <c r="G11" s="10"/>
      <c r="H11" s="10"/>
      <c r="I11" s="10"/>
      <c r="J11" s="91"/>
      <c r="K11" s="94"/>
      <c r="L11" s="94"/>
      <c r="M11" s="95"/>
      <c r="N11" s="94"/>
      <c r="O11" s="7"/>
      <c r="P11" s="100"/>
      <c r="Q11" s="100"/>
      <c r="R11" s="100"/>
      <c r="S11" s="101"/>
      <c r="T11" s="99"/>
      <c r="V11" s="62"/>
      <c r="W11" s="64" t="s">
        <v>46</v>
      </c>
      <c r="X11" s="64"/>
      <c r="Y11" s="64"/>
      <c r="Z11" s="64"/>
      <c r="AA11" s="64"/>
      <c r="AB11" s="64"/>
      <c r="AC11" s="65"/>
    </row>
    <row r="12" spans="2:29" ht="18.75">
      <c r="B12" s="17"/>
      <c r="C12" s="19"/>
      <c r="D12" s="18"/>
      <c r="E12" s="6"/>
      <c r="F12" s="7"/>
      <c r="G12" s="10"/>
      <c r="H12" s="10"/>
      <c r="I12" s="10"/>
      <c r="J12" s="91"/>
      <c r="K12" s="94"/>
      <c r="L12" s="94"/>
      <c r="M12" s="95"/>
      <c r="N12" s="94"/>
      <c r="O12" s="7"/>
      <c r="P12" s="100"/>
      <c r="Q12" s="100"/>
      <c r="R12" s="100"/>
      <c r="S12" s="101"/>
      <c r="T12" s="99"/>
      <c r="V12" s="62"/>
      <c r="W12" s="64" t="s">
        <v>45</v>
      </c>
      <c r="X12" s="64"/>
      <c r="Y12" s="64"/>
      <c r="Z12" s="64"/>
      <c r="AA12" s="64"/>
      <c r="AB12" s="64"/>
      <c r="AC12" s="65"/>
    </row>
    <row r="13" spans="2:29" ht="18.75">
      <c r="B13" s="17"/>
      <c r="C13" s="19"/>
      <c r="D13" s="18"/>
      <c r="E13" s="6"/>
      <c r="F13" s="7"/>
      <c r="G13" s="7"/>
      <c r="H13" s="7"/>
      <c r="I13" s="7"/>
      <c r="J13" s="94"/>
      <c r="K13" s="94"/>
      <c r="L13" s="94"/>
      <c r="M13" s="95"/>
      <c r="N13" s="94"/>
      <c r="O13" s="7"/>
      <c r="P13" s="100"/>
      <c r="Q13" s="100"/>
      <c r="R13" s="100"/>
      <c r="S13" s="101"/>
      <c r="T13" s="99"/>
      <c r="V13" s="62"/>
      <c r="W13" s="64" t="s">
        <v>47</v>
      </c>
      <c r="X13" s="64"/>
      <c r="Y13" s="64"/>
      <c r="Z13" s="64"/>
      <c r="AA13" s="64"/>
      <c r="AB13" s="64"/>
      <c r="AC13" s="65"/>
    </row>
    <row r="14" spans="2:29" ht="18.75">
      <c r="B14" s="17" t="s">
        <v>3</v>
      </c>
      <c r="C14" s="19"/>
      <c r="D14" s="18"/>
      <c r="E14" s="6"/>
      <c r="F14" s="7"/>
      <c r="G14" s="7"/>
      <c r="H14" s="7"/>
      <c r="I14" s="7"/>
      <c r="J14" s="94"/>
      <c r="K14" s="94"/>
      <c r="L14" s="94"/>
      <c r="M14" s="95"/>
      <c r="N14" s="94"/>
      <c r="O14" s="7"/>
      <c r="P14" s="100"/>
      <c r="Q14" s="100"/>
      <c r="R14" s="100"/>
      <c r="S14" s="101"/>
      <c r="T14" s="99"/>
      <c r="V14" s="62"/>
      <c r="W14" s="64" t="s">
        <v>48</v>
      </c>
      <c r="X14" s="64"/>
      <c r="Y14" s="64"/>
      <c r="Z14" s="64"/>
      <c r="AA14" s="64"/>
      <c r="AB14" s="64"/>
      <c r="AC14" s="65"/>
    </row>
    <row r="15" spans="2:29" ht="18.75">
      <c r="B15" s="21" t="s">
        <v>4</v>
      </c>
      <c r="C15" s="22"/>
      <c r="D15" s="53"/>
      <c r="E15" s="6"/>
      <c r="F15" s="7"/>
      <c r="G15" s="7"/>
      <c r="H15" s="7"/>
      <c r="I15" s="7"/>
      <c r="J15" s="94"/>
      <c r="K15" s="94"/>
      <c r="L15" s="94"/>
      <c r="M15" s="95"/>
      <c r="N15" s="94"/>
      <c r="O15" s="7"/>
      <c r="P15" s="100"/>
      <c r="Q15" s="100"/>
      <c r="R15" s="100"/>
      <c r="S15" s="101"/>
      <c r="T15" s="99"/>
      <c r="V15" s="62"/>
      <c r="W15" s="64" t="s">
        <v>32</v>
      </c>
      <c r="X15" s="64"/>
      <c r="Y15" s="64"/>
      <c r="Z15" s="64"/>
      <c r="AA15" s="64"/>
      <c r="AB15" s="64"/>
      <c r="AC15" s="65"/>
    </row>
    <row r="16" spans="2:29" ht="18.75">
      <c r="B16" s="21" t="s">
        <v>56</v>
      </c>
      <c r="C16" s="22">
        <f>+C6*0.0525</f>
        <v>3150</v>
      </c>
      <c r="D16" s="88">
        <v>5.2499999999999998E-2</v>
      </c>
      <c r="E16" s="6"/>
      <c r="F16" s="7"/>
      <c r="G16" s="7"/>
      <c r="H16" s="7"/>
      <c r="I16" s="7"/>
      <c r="J16" s="94"/>
      <c r="K16" s="94"/>
      <c r="L16" s="94"/>
      <c r="M16" s="95"/>
      <c r="N16" s="94"/>
      <c r="O16" s="7"/>
      <c r="P16" s="100"/>
      <c r="Q16" s="100"/>
      <c r="R16" s="100"/>
      <c r="S16" s="101"/>
      <c r="T16" s="99"/>
      <c r="V16" s="62"/>
      <c r="W16" s="69" t="s">
        <v>55</v>
      </c>
      <c r="X16" s="69"/>
      <c r="Y16" s="69"/>
      <c r="Z16" s="69"/>
      <c r="AA16" s="64"/>
      <c r="AB16" s="64"/>
      <c r="AC16" s="65"/>
    </row>
    <row r="17" spans="2:29" ht="18.75">
      <c r="B17" s="21" t="s">
        <v>57</v>
      </c>
      <c r="C17" s="22">
        <f>+C6*0.11</f>
        <v>6600</v>
      </c>
      <c r="D17" s="88">
        <v>0.11</v>
      </c>
      <c r="E17" s="6"/>
      <c r="F17" s="7"/>
      <c r="G17" s="7"/>
      <c r="H17" s="7"/>
      <c r="I17" s="7"/>
      <c r="J17" s="94"/>
      <c r="K17" s="94"/>
      <c r="L17" s="94"/>
      <c r="M17" s="95"/>
      <c r="N17" s="94"/>
      <c r="O17" s="7"/>
      <c r="P17" s="100"/>
      <c r="Q17" s="100"/>
      <c r="R17" s="100"/>
      <c r="S17" s="101"/>
      <c r="T17" s="99"/>
      <c r="V17" s="62"/>
      <c r="W17" s="64"/>
      <c r="X17" s="64"/>
      <c r="Y17" s="64"/>
      <c r="Z17" s="64"/>
      <c r="AA17" s="64"/>
      <c r="AB17" s="64"/>
      <c r="AC17" s="65"/>
    </row>
    <row r="18" spans="2:29" ht="18.75">
      <c r="B18" s="21" t="s">
        <v>12</v>
      </c>
      <c r="C18" s="22">
        <v>8500</v>
      </c>
      <c r="D18" s="55"/>
      <c r="E18" s="6"/>
      <c r="F18" s="7"/>
      <c r="G18" s="7"/>
      <c r="H18" s="7"/>
      <c r="I18" s="7"/>
      <c r="J18" s="94"/>
      <c r="K18" s="94"/>
      <c r="L18" s="94"/>
      <c r="M18" s="95"/>
      <c r="N18" s="94"/>
      <c r="O18" s="7"/>
      <c r="P18" s="100"/>
      <c r="Q18" s="100"/>
      <c r="R18" s="100"/>
      <c r="S18" s="101"/>
      <c r="T18" s="99"/>
      <c r="V18" s="62"/>
      <c r="W18" s="64" t="s">
        <v>49</v>
      </c>
      <c r="X18" s="64"/>
      <c r="Y18" s="64"/>
      <c r="Z18" s="64"/>
      <c r="AA18" s="64"/>
      <c r="AB18" s="64"/>
      <c r="AC18" s="65"/>
    </row>
    <row r="19" spans="2:29" ht="19.5" thickBot="1">
      <c r="B19" s="21" t="s">
        <v>13</v>
      </c>
      <c r="C19" s="35">
        <f>SUM(C16:C18)</f>
        <v>18250</v>
      </c>
      <c r="D19" s="53" t="s">
        <v>32</v>
      </c>
      <c r="E19" s="6"/>
      <c r="F19" s="7"/>
      <c r="G19" s="10"/>
      <c r="H19" s="10"/>
      <c r="I19" s="10"/>
      <c r="J19" s="70" t="s">
        <v>28</v>
      </c>
      <c r="K19" s="71"/>
      <c r="L19" s="71"/>
      <c r="M19" s="72">
        <f>SUM(M6:M18)</f>
        <v>9022</v>
      </c>
      <c r="N19" s="73"/>
      <c r="O19" s="7"/>
      <c r="P19" s="74" t="s">
        <v>23</v>
      </c>
      <c r="Q19" s="74"/>
      <c r="R19" s="74"/>
      <c r="S19" s="75">
        <f>SUM(S6:S18)</f>
        <v>1750.3</v>
      </c>
      <c r="T19" s="76"/>
      <c r="V19" s="62"/>
      <c r="W19" s="64" t="s">
        <v>50</v>
      </c>
      <c r="X19" s="64"/>
      <c r="Y19" s="64"/>
      <c r="Z19" s="64"/>
      <c r="AA19" s="64"/>
      <c r="AB19" s="64"/>
      <c r="AC19" s="65"/>
    </row>
    <row r="20" spans="2:29" ht="24" thickTop="1">
      <c r="B20" s="17"/>
      <c r="C20" s="19"/>
      <c r="D20" s="18"/>
      <c r="E20" s="6"/>
      <c r="F20" s="7"/>
      <c r="G20" s="7"/>
      <c r="H20" s="7"/>
      <c r="I20" s="7"/>
      <c r="J20" s="40"/>
      <c r="K20" s="11" t="s">
        <v>54</v>
      </c>
      <c r="L20" s="11"/>
      <c r="M20" s="11"/>
      <c r="N20" s="56">
        <f>+C21-M19</f>
        <v>3938</v>
      </c>
      <c r="O20" s="7"/>
      <c r="P20" s="49"/>
      <c r="Q20" s="12" t="s">
        <v>54</v>
      </c>
      <c r="R20" s="49"/>
      <c r="S20" s="49"/>
      <c r="T20" s="90">
        <f>+C22-S19</f>
        <v>43.700000000000045</v>
      </c>
      <c r="V20" s="62"/>
      <c r="W20" s="64" t="s">
        <v>51</v>
      </c>
      <c r="X20" s="64"/>
      <c r="Y20" s="64"/>
      <c r="Z20" s="64"/>
      <c r="AA20" s="64"/>
      <c r="AB20" s="64"/>
      <c r="AC20" s="65"/>
    </row>
    <row r="21" spans="2:29" ht="18.75">
      <c r="B21" s="29" t="s">
        <v>36</v>
      </c>
      <c r="C21" s="23">
        <f>+C7*0.3</f>
        <v>12960</v>
      </c>
      <c r="D21" s="89">
        <v>0.3</v>
      </c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"/>
      <c r="V21" s="62"/>
      <c r="W21" s="64" t="s">
        <v>52</v>
      </c>
      <c r="X21" s="64"/>
      <c r="Y21" s="64"/>
      <c r="Z21" s="64"/>
      <c r="AA21" s="64"/>
      <c r="AB21" s="64"/>
      <c r="AC21" s="65"/>
    </row>
    <row r="22" spans="2:29" ht="18.75">
      <c r="B22" s="30" t="s">
        <v>37</v>
      </c>
      <c r="C22" s="24">
        <f>+C8*0.23</f>
        <v>1794</v>
      </c>
      <c r="D22" s="89">
        <v>0.23</v>
      </c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V22" s="62"/>
      <c r="W22" s="64"/>
      <c r="X22" s="64"/>
      <c r="Y22" s="64"/>
      <c r="Z22" s="64"/>
      <c r="AA22" s="64"/>
      <c r="AB22" s="64"/>
      <c r="AC22" s="65"/>
    </row>
    <row r="23" spans="2:29" ht="18.75">
      <c r="B23" s="31" t="s">
        <v>38</v>
      </c>
      <c r="C23" s="25">
        <f>+C9*0.17</f>
        <v>1428</v>
      </c>
      <c r="D23" s="89">
        <v>0.17</v>
      </c>
      <c r="E23" s="6"/>
      <c r="F23" s="7"/>
      <c r="G23" s="7"/>
      <c r="H23" s="7"/>
      <c r="I23" s="7"/>
      <c r="J23" s="13" t="s">
        <v>18</v>
      </c>
      <c r="K23" s="13" t="s">
        <v>21</v>
      </c>
      <c r="L23" s="13" t="s">
        <v>20</v>
      </c>
      <c r="M23" s="13" t="s">
        <v>22</v>
      </c>
      <c r="N23" s="13" t="s">
        <v>30</v>
      </c>
      <c r="O23" s="7"/>
      <c r="P23" s="34" t="s">
        <v>19</v>
      </c>
      <c r="Q23" s="34" t="s">
        <v>21</v>
      </c>
      <c r="R23" s="34" t="s">
        <v>20</v>
      </c>
      <c r="S23" s="34" t="s">
        <v>22</v>
      </c>
      <c r="T23" s="50" t="s">
        <v>30</v>
      </c>
      <c r="V23" s="62"/>
      <c r="W23" s="64" t="s">
        <v>59</v>
      </c>
      <c r="X23" s="64"/>
      <c r="Y23" s="64"/>
      <c r="Z23" s="64"/>
      <c r="AA23" s="64"/>
      <c r="AB23" s="64"/>
      <c r="AC23" s="65"/>
    </row>
    <row r="24" spans="2:29" ht="18.75">
      <c r="B24" s="32" t="s">
        <v>39</v>
      </c>
      <c r="C24" s="33">
        <f>+C10*0.3</f>
        <v>180</v>
      </c>
      <c r="D24" s="89">
        <v>0.3</v>
      </c>
      <c r="E24" s="6"/>
      <c r="F24" s="7"/>
      <c r="G24" s="7"/>
      <c r="H24" s="7"/>
      <c r="I24" s="7"/>
      <c r="J24" s="102"/>
      <c r="K24" s="103">
        <v>43941</v>
      </c>
      <c r="L24" s="102" t="s">
        <v>26</v>
      </c>
      <c r="M24" s="104">
        <v>1350</v>
      </c>
      <c r="N24" s="105"/>
      <c r="O24" s="7"/>
      <c r="P24" s="107"/>
      <c r="Q24" s="108">
        <v>43941</v>
      </c>
      <c r="R24" s="107" t="s">
        <v>27</v>
      </c>
      <c r="S24" s="109">
        <v>175</v>
      </c>
      <c r="T24" s="110"/>
      <c r="V24" s="62"/>
      <c r="W24" s="64" t="s">
        <v>61</v>
      </c>
      <c r="X24" s="64"/>
      <c r="Y24" s="64"/>
      <c r="Z24" s="64"/>
      <c r="AA24" s="64"/>
      <c r="AB24" s="64"/>
      <c r="AC24" s="65"/>
    </row>
    <row r="25" spans="2:29" ht="18.75">
      <c r="B25" s="17"/>
      <c r="C25" s="19"/>
      <c r="D25" s="18"/>
      <c r="E25" s="6"/>
      <c r="F25" s="7"/>
      <c r="G25" s="7"/>
      <c r="H25" s="7"/>
      <c r="I25" s="7"/>
      <c r="J25" s="102"/>
      <c r="K25" s="102"/>
      <c r="L25" s="102"/>
      <c r="M25" s="104"/>
      <c r="N25" s="105"/>
      <c r="O25" s="7"/>
      <c r="P25" s="107" t="s">
        <v>53</v>
      </c>
      <c r="Q25" s="108">
        <v>43942</v>
      </c>
      <c r="R25" s="107" t="s">
        <v>27</v>
      </c>
      <c r="S25" s="109">
        <v>-44</v>
      </c>
      <c r="T25" s="110"/>
      <c r="V25" s="62"/>
      <c r="W25" s="64" t="s">
        <v>62</v>
      </c>
      <c r="X25" s="64"/>
      <c r="Y25" s="64"/>
      <c r="Z25" s="64"/>
      <c r="AA25" s="64"/>
      <c r="AB25" s="64"/>
      <c r="AC25" s="65"/>
    </row>
    <row r="26" spans="2:29" ht="18.75">
      <c r="B26" s="17" t="s">
        <v>10</v>
      </c>
      <c r="C26" s="19">
        <f>SUM(C21:C25)</f>
        <v>16362</v>
      </c>
      <c r="D26" s="18" t="s">
        <v>32</v>
      </c>
      <c r="E26" s="6"/>
      <c r="F26" s="7"/>
      <c r="G26" s="7"/>
      <c r="H26" s="7"/>
      <c r="I26" s="7"/>
      <c r="J26" s="102"/>
      <c r="K26" s="102"/>
      <c r="L26" s="102"/>
      <c r="M26" s="104"/>
      <c r="N26" s="105"/>
      <c r="O26" s="7"/>
      <c r="P26" s="107"/>
      <c r="Q26" s="107"/>
      <c r="R26" s="107"/>
      <c r="S26" s="109"/>
      <c r="T26" s="110"/>
      <c r="V26" s="62"/>
      <c r="W26" s="64" t="s">
        <v>60</v>
      </c>
      <c r="X26" s="64"/>
      <c r="Y26" s="64"/>
      <c r="Z26" s="64"/>
      <c r="AA26" s="64"/>
      <c r="AB26" s="64"/>
      <c r="AC26" s="65"/>
    </row>
    <row r="27" spans="2:29" ht="18.75">
      <c r="B27" s="17"/>
      <c r="C27" s="19"/>
      <c r="D27" s="18"/>
      <c r="E27" s="6"/>
      <c r="F27" s="7"/>
      <c r="G27" s="7"/>
      <c r="H27" s="7"/>
      <c r="I27" s="7"/>
      <c r="J27" s="102"/>
      <c r="K27" s="102"/>
      <c r="L27" s="102"/>
      <c r="M27" s="104"/>
      <c r="N27" s="105"/>
      <c r="O27" s="7"/>
      <c r="P27" s="107"/>
      <c r="Q27" s="107"/>
      <c r="R27" s="107"/>
      <c r="S27" s="109"/>
      <c r="T27" s="110"/>
      <c r="V27" s="62"/>
      <c r="W27" s="84"/>
      <c r="X27" s="84"/>
      <c r="Y27" s="84"/>
      <c r="Z27" s="84"/>
      <c r="AA27" s="84"/>
      <c r="AB27" s="84"/>
      <c r="AC27" s="65"/>
    </row>
    <row r="28" spans="2:29" ht="18.75">
      <c r="B28" s="17" t="s">
        <v>11</v>
      </c>
      <c r="C28" s="19">
        <f>+C19+C26</f>
        <v>34612</v>
      </c>
      <c r="D28" s="18"/>
      <c r="E28" s="6"/>
      <c r="F28" s="7"/>
      <c r="G28" s="7"/>
      <c r="H28" s="7"/>
      <c r="I28" s="7"/>
      <c r="J28" s="105"/>
      <c r="K28" s="105"/>
      <c r="L28" s="105"/>
      <c r="M28" s="106"/>
      <c r="N28" s="105"/>
      <c r="O28" s="7"/>
      <c r="P28" s="111"/>
      <c r="Q28" s="111"/>
      <c r="R28" s="111"/>
      <c r="S28" s="112"/>
      <c r="T28" s="110"/>
      <c r="V28" s="62"/>
      <c r="W28" s="84"/>
      <c r="X28" s="84"/>
      <c r="Y28" s="84"/>
      <c r="Z28" s="84"/>
      <c r="AA28" s="84"/>
      <c r="AB28" s="84"/>
      <c r="AC28" s="65"/>
    </row>
    <row r="29" spans="2:29" ht="18.75">
      <c r="B29" s="17"/>
      <c r="C29" s="19"/>
      <c r="D29" s="18"/>
      <c r="E29" s="6"/>
      <c r="F29" s="7"/>
      <c r="G29" s="7"/>
      <c r="H29" s="7"/>
      <c r="I29" s="7"/>
      <c r="J29" s="105"/>
      <c r="K29" s="105"/>
      <c r="L29" s="105"/>
      <c r="M29" s="106"/>
      <c r="N29" s="105"/>
      <c r="O29" s="7"/>
      <c r="P29" s="111"/>
      <c r="Q29" s="111"/>
      <c r="R29" s="111"/>
      <c r="S29" s="112"/>
      <c r="T29" s="110"/>
      <c r="V29" s="62"/>
      <c r="W29" s="84"/>
      <c r="X29" s="84"/>
      <c r="Y29" s="84"/>
      <c r="Z29" s="84"/>
      <c r="AA29" s="84"/>
      <c r="AB29" s="84"/>
      <c r="AC29" s="65"/>
    </row>
    <row r="30" spans="2:29" ht="18.75">
      <c r="B30" s="17"/>
      <c r="C30" s="19"/>
      <c r="D30" s="18"/>
      <c r="E30" s="6"/>
      <c r="F30" s="7"/>
      <c r="G30" s="7"/>
      <c r="H30" s="7"/>
      <c r="I30" s="7"/>
      <c r="J30" s="105"/>
      <c r="K30" s="105"/>
      <c r="L30" s="105"/>
      <c r="M30" s="106"/>
      <c r="N30" s="105"/>
      <c r="O30" s="7"/>
      <c r="P30" s="111"/>
      <c r="Q30" s="111"/>
      <c r="R30" s="111"/>
      <c r="S30" s="112"/>
      <c r="T30" s="110"/>
      <c r="V30" s="62"/>
      <c r="W30" s="64"/>
      <c r="X30" s="64"/>
      <c r="Y30" s="64"/>
      <c r="Z30" s="64"/>
      <c r="AA30" s="64"/>
      <c r="AB30" s="64"/>
      <c r="AC30" s="65"/>
    </row>
    <row r="31" spans="2:29">
      <c r="B31" s="6"/>
      <c r="C31" s="16"/>
      <c r="D31" s="8"/>
      <c r="E31" s="6"/>
      <c r="F31" s="7"/>
      <c r="G31" s="7"/>
      <c r="H31" s="7"/>
      <c r="I31" s="7"/>
      <c r="J31" s="105"/>
      <c r="K31" s="105"/>
      <c r="L31" s="105"/>
      <c r="M31" s="106"/>
      <c r="N31" s="105"/>
      <c r="O31" s="7"/>
      <c r="P31" s="111"/>
      <c r="Q31" s="111"/>
      <c r="R31" s="111"/>
      <c r="S31" s="112"/>
      <c r="T31" s="110"/>
      <c r="V31" s="62"/>
      <c r="W31" s="64"/>
      <c r="X31" s="64"/>
      <c r="Y31" s="64"/>
      <c r="Z31" s="64"/>
      <c r="AA31" s="64"/>
      <c r="AB31" s="64"/>
      <c r="AC31" s="65"/>
    </row>
    <row r="32" spans="2:29">
      <c r="B32" s="6"/>
      <c r="C32" s="16"/>
      <c r="D32" s="8"/>
      <c r="E32" s="6"/>
      <c r="F32" s="51"/>
      <c r="G32" s="7"/>
      <c r="H32" s="7"/>
      <c r="I32" s="7"/>
      <c r="J32" s="105"/>
      <c r="K32" s="105"/>
      <c r="L32" s="105"/>
      <c r="M32" s="106"/>
      <c r="N32" s="105"/>
      <c r="O32" s="7"/>
      <c r="P32" s="111"/>
      <c r="Q32" s="111"/>
      <c r="R32" s="111"/>
      <c r="S32" s="112"/>
      <c r="T32" s="110"/>
      <c r="V32" s="62"/>
      <c r="W32" s="64"/>
      <c r="X32" s="64"/>
      <c r="Y32" s="64"/>
      <c r="Z32" s="64"/>
      <c r="AA32" s="64"/>
      <c r="AB32" s="64"/>
      <c r="AC32" s="65"/>
    </row>
    <row r="33" spans="2:29">
      <c r="B33" s="6"/>
      <c r="C33" s="16"/>
      <c r="D33" s="8"/>
      <c r="E33" s="6"/>
      <c r="F33" s="7"/>
      <c r="G33" s="7"/>
      <c r="H33" s="7"/>
      <c r="I33" s="7"/>
      <c r="J33" s="105"/>
      <c r="K33" s="105"/>
      <c r="L33" s="105"/>
      <c r="M33" s="106"/>
      <c r="N33" s="105"/>
      <c r="O33" s="7"/>
      <c r="P33" s="111"/>
      <c r="Q33" s="111"/>
      <c r="R33" s="111"/>
      <c r="S33" s="112"/>
      <c r="T33" s="110"/>
      <c r="V33" s="62"/>
      <c r="W33" s="64"/>
      <c r="X33" s="64"/>
      <c r="Y33" s="64"/>
      <c r="Z33" s="64"/>
      <c r="AA33" s="64"/>
      <c r="AB33" s="64"/>
      <c r="AC33" s="65"/>
    </row>
    <row r="34" spans="2:29">
      <c r="B34" s="6"/>
      <c r="C34" s="16"/>
      <c r="D34" s="8"/>
      <c r="E34" s="6"/>
      <c r="F34" s="7"/>
      <c r="G34" s="7"/>
      <c r="H34" s="7"/>
      <c r="I34" s="7"/>
      <c r="J34" s="105"/>
      <c r="K34" s="105"/>
      <c r="L34" s="105"/>
      <c r="M34" s="106"/>
      <c r="N34" s="105"/>
      <c r="O34" s="7"/>
      <c r="P34" s="111"/>
      <c r="Q34" s="111"/>
      <c r="R34" s="111"/>
      <c r="S34" s="112"/>
      <c r="T34" s="110"/>
      <c r="V34" s="62"/>
      <c r="W34" s="64"/>
      <c r="X34" s="64"/>
      <c r="Y34" s="64"/>
      <c r="Z34" s="64"/>
      <c r="AA34" s="64"/>
      <c r="AB34" s="64"/>
      <c r="AC34" s="65"/>
    </row>
    <row r="35" spans="2:29">
      <c r="B35" s="6"/>
      <c r="C35" s="16"/>
      <c r="D35" s="8"/>
      <c r="E35" s="6"/>
      <c r="F35" s="7"/>
      <c r="G35" s="10"/>
      <c r="H35" s="10"/>
      <c r="I35" s="10"/>
      <c r="J35" s="102"/>
      <c r="K35" s="105"/>
      <c r="L35" s="105"/>
      <c r="M35" s="106"/>
      <c r="N35" s="105"/>
      <c r="O35" s="7"/>
      <c r="P35" s="111"/>
      <c r="Q35" s="111"/>
      <c r="R35" s="111"/>
      <c r="S35" s="112"/>
      <c r="T35" s="110"/>
      <c r="V35" s="62"/>
      <c r="W35" s="64"/>
      <c r="X35" s="64"/>
      <c r="Y35" s="64"/>
      <c r="Z35" s="64"/>
      <c r="AA35" s="64"/>
      <c r="AB35" s="64"/>
      <c r="AC35" s="65"/>
    </row>
    <row r="36" spans="2:29">
      <c r="B36" s="6"/>
      <c r="C36" s="16"/>
      <c r="D36" s="8"/>
      <c r="E36" s="6"/>
      <c r="F36" s="7"/>
      <c r="G36" s="7"/>
      <c r="H36" s="7"/>
      <c r="I36" s="7"/>
      <c r="J36" s="105"/>
      <c r="K36" s="105"/>
      <c r="L36" s="105"/>
      <c r="M36" s="106"/>
      <c r="N36" s="105"/>
      <c r="O36" s="7"/>
      <c r="P36" s="113"/>
      <c r="Q36" s="113"/>
      <c r="R36" s="113"/>
      <c r="S36" s="114"/>
      <c r="T36" s="115"/>
      <c r="V36" s="62"/>
      <c r="W36" s="64"/>
      <c r="X36" s="64"/>
      <c r="Y36" s="64"/>
      <c r="Z36" s="64"/>
      <c r="AA36" s="64"/>
      <c r="AB36" s="64"/>
      <c r="AC36" s="65"/>
    </row>
    <row r="37" spans="2:29" ht="19.5" thickBot="1">
      <c r="B37" s="6"/>
      <c r="C37" s="16"/>
      <c r="D37" s="8"/>
      <c r="E37" s="6"/>
      <c r="F37" s="7"/>
      <c r="G37" s="7"/>
      <c r="H37" s="7"/>
      <c r="I37" s="7"/>
      <c r="J37" s="77" t="s">
        <v>24</v>
      </c>
      <c r="K37" s="77"/>
      <c r="L37" s="77"/>
      <c r="M37" s="78">
        <f>SUM(M24:M36)</f>
        <v>1350</v>
      </c>
      <c r="N37" s="79"/>
      <c r="O37" s="7"/>
      <c r="P37" s="81" t="s">
        <v>25</v>
      </c>
      <c r="Q37" s="81"/>
      <c r="R37" s="81"/>
      <c r="S37" s="82">
        <f>SUM(S24:S36)</f>
        <v>131</v>
      </c>
      <c r="T37" s="83"/>
      <c r="V37" s="62"/>
      <c r="W37" s="64"/>
      <c r="X37" s="64"/>
      <c r="Y37" s="64"/>
      <c r="Z37" s="64"/>
      <c r="AA37" s="64"/>
      <c r="AB37" s="64"/>
      <c r="AC37" s="65"/>
    </row>
    <row r="38" spans="2:29" ht="24" thickTop="1">
      <c r="B38" s="6"/>
      <c r="C38" s="16"/>
      <c r="D38" s="8"/>
      <c r="E38" s="6"/>
      <c r="F38" s="7"/>
      <c r="G38" s="7"/>
      <c r="H38" s="7"/>
      <c r="I38" s="7"/>
      <c r="J38" s="42"/>
      <c r="K38" s="13" t="s">
        <v>54</v>
      </c>
      <c r="L38" s="42"/>
      <c r="M38" s="42"/>
      <c r="N38" s="58">
        <f>+C23-M37</f>
        <v>78</v>
      </c>
      <c r="O38" s="7"/>
      <c r="P38" s="41"/>
      <c r="Q38" s="80" t="s">
        <v>54</v>
      </c>
      <c r="R38" s="41"/>
      <c r="S38" s="41"/>
      <c r="T38" s="57">
        <f>+C24-S37</f>
        <v>49</v>
      </c>
      <c r="V38" s="62"/>
      <c r="W38" s="64"/>
      <c r="X38" s="64"/>
      <c r="Y38" s="64"/>
      <c r="Z38" s="64"/>
      <c r="AA38" s="64"/>
      <c r="AB38" s="64"/>
      <c r="AC38" s="65"/>
    </row>
    <row r="39" spans="2:29">
      <c r="B39" s="6"/>
      <c r="C39" s="16"/>
      <c r="D39" s="8"/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8"/>
      <c r="V39" s="62"/>
      <c r="W39" s="64"/>
      <c r="X39" s="64"/>
      <c r="Y39" s="64"/>
      <c r="Z39" s="64"/>
      <c r="AA39" s="64"/>
      <c r="AB39" s="64"/>
      <c r="AC39" s="65"/>
    </row>
    <row r="40" spans="2:29" ht="16.5" thickBot="1">
      <c r="B40" s="26"/>
      <c r="C40" s="27"/>
      <c r="D40" s="28"/>
      <c r="E40" s="26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28"/>
      <c r="V40" s="66"/>
      <c r="W40" s="67"/>
      <c r="X40" s="67"/>
      <c r="Y40" s="67"/>
      <c r="Z40" s="67"/>
      <c r="AA40" s="67"/>
      <c r="AB40" s="67"/>
      <c r="AC40" s="68"/>
    </row>
  </sheetData>
  <sheetProtection algorithmName="SHA-512" hashValue="Zv4FWJGqO2V83e8bKGZLxxi7aK2sPIAlW+H/PmhCt39Wpv4tdjiG/HAQ7iPAt64D2AjysqomCTOVZn+nDKZ7QA==" saltValue="JSW0vSxX/FnhIyyXpJgwoA==" spinCount="100000" sheet="1" objects="1" scenarios="1" selectLockedCells="1"/>
  <pageMargins left="0.7" right="0.7" top="0.75" bottom="0.75" header="0.3" footer="0.3"/>
  <pageSetup orientation="portrait" r:id="rId1"/>
  <drawing r:id="rId2"/>
  <tableParts count="4"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b Y S Q U C s 3 B X C o A A A A + A A A A B I A H A B D b 2 5 m a W c v U G F j a 2 F n Z S 5 4 b W w g o h g A K K A U A A A A A A A A A A A A A A A A A A A A A A A A A A A A h Y 9 N D o I w G E S v Q r q n L f U H J B 9 l 4 V Y S E 6 J x S 2 q F R i i G F s v d X H g k r y C J o u 5 c z u R N 8 u Z x u 0 M 6 N L V 3 l Z 1 R r U 5 Q g C n y p B b t U e k y Q b 0 9 + R F K O W w L c S 5 K 6 Y 2 w N v F g V I I q a y 8 x I c 4 5 7 G a 4 7 U r C K A 3 I I d v k o p J N 4 S t t b K G F R J / V 8 f 8 K c d i / Z D j D 4 Q o v w m W E 2 T w A M t W Q K f 1 F 2 G i M K Z C f E t Z 9 b f t O c q n 9 X Q 5 k i k D e L / g T U E s D B B Q A A g A I A G 2 E k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t h J B Q K I p H u A 4 A A A A R A A A A E w A c A E Z v c m 1 1 b G F z L 1 N l Y 3 R p b 2 4 x L m 0 g o h g A K K A U A A A A A A A A A A A A A A A A A A A A A A A A A A A A K 0 5 N L s n M z 1 M I h t C G 1 g B Q S w E C L Q A U A A I A C A B t h J B Q K z c F c K g A A A D 4 A A A A E g A A A A A A A A A A A A A A A A A A A A A A Q 2 9 u Z m l n L 1 B h Y 2 t h Z 2 U u e G 1 s U E s B A i 0 A F A A C A A g A b Y S Q U A / K 6 a u k A A A A 6 Q A A A B M A A A A A A A A A A A A A A A A A 9 A A A A F t D b 2 5 0 Z W 5 0 X 1 R 5 c G V z X S 5 4 b W x Q S w E C L Q A U A A I A C A B t h J B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+ R b C n X a q x E O 7 / M 6 O 1 n n 1 r A A A A A A C A A A A A A A Q Z g A A A A E A A C A A A A B U H 3 l p n 0 m 3 F E L X m 2 L 0 6 / 9 o T B j 4 c s V 7 g v d S e O B f s P G + Z g A A A A A O g A A A A A I A A C A A A A D Q u C z 7 9 J 7 / H P + R 6 j d + S E h z V F R o K / f e 6 k U 2 J B 0 E 5 1 f N u V A A A A D r O E B G h z 0 6 M j I E X N O u M g z 0 u M m 7 d V j b f b P J 6 t n r j e G k 3 f U P 8 Q N 2 e X T Y Z x I h e K 8 L P x f Z s 2 t q f k 7 Z d 0 L c o y W h g s I r l N V w F R 9 N 7 l 7 j 3 / 1 o l y u c j U A A A A A L 9 7 i s z I r t v 6 5 l s K b J 1 C y Z T V D 7 q Y F c / M 0 P X z C t 1 K N O t Y j W 2 0 Z T 1 a I Q G F z x N 6 g W k R 9 A V E 7 W h W y J s C E 0 k t y G c V O 1 < / D a t a M a s h u p > 
</file>

<file path=customXml/itemProps1.xml><?xml version="1.0" encoding="utf-8"?>
<ds:datastoreItem xmlns:ds="http://schemas.openxmlformats.org/officeDocument/2006/customXml" ds:itemID="{0C272B24-4785-44CB-B608-C9CE26D1CD7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Dubell</dc:creator>
  <cp:lastModifiedBy>Robert Frankis</cp:lastModifiedBy>
  <dcterms:created xsi:type="dcterms:W3CDTF">2020-04-16T15:34:45Z</dcterms:created>
  <dcterms:modified xsi:type="dcterms:W3CDTF">2020-04-16T21:30:33Z</dcterms:modified>
</cp:coreProperties>
</file>